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8" windowWidth="14808" windowHeight="7836"/>
  </bookViews>
  <sheets>
    <sheet name="10" sheetId="13" r:id="rId1"/>
  </sheets>
  <externalReferences>
    <externalReference r:id="rId2"/>
  </externalReferences>
  <definedNames>
    <definedName name="_xlnm.Print_Area" localSheetId="0">'10'!$A$1:$M$26</definedName>
  </definedNames>
  <calcPr calcId="145621"/>
</workbook>
</file>

<file path=xl/calcChain.xml><?xml version="1.0" encoding="utf-8"?>
<calcChain xmlns="http://schemas.openxmlformats.org/spreadsheetml/2006/main">
  <c r="U26" i="13" l="1"/>
  <c r="U28" i="13" s="1"/>
  <c r="L25" i="13"/>
  <c r="L26" i="13" s="1"/>
  <c r="H25" i="13"/>
  <c r="H26" i="13" s="1"/>
  <c r="I26" i="13" s="1"/>
  <c r="G25" i="13"/>
  <c r="D25" i="13"/>
  <c r="C25" i="13"/>
  <c r="W24" i="13"/>
  <c r="U24" i="13"/>
  <c r="T24" i="13"/>
  <c r="T26" i="13" s="1"/>
  <c r="T28" i="13" s="1"/>
  <c r="S24" i="13"/>
  <c r="R24" i="13"/>
  <c r="Q24" i="13"/>
  <c r="P24" i="13"/>
  <c r="O24" i="13"/>
  <c r="N24" i="13"/>
  <c r="L24" i="13"/>
  <c r="I24" i="13"/>
  <c r="H24" i="13"/>
  <c r="G24" i="13"/>
  <c r="G26" i="13" s="1"/>
  <c r="C24" i="13"/>
  <c r="C26" i="13" s="1"/>
  <c r="K23" i="13"/>
  <c r="I23" i="13"/>
  <c r="M23" i="13" s="1"/>
  <c r="F23" i="13"/>
  <c r="D23" i="13"/>
  <c r="K22" i="13"/>
  <c r="I22" i="13"/>
  <c r="M22" i="13" s="1"/>
  <c r="F22" i="13"/>
  <c r="D22" i="13"/>
  <c r="K21" i="13"/>
  <c r="I21" i="13"/>
  <c r="M21" i="13" s="1"/>
  <c r="F21" i="13"/>
  <c r="D21" i="13"/>
  <c r="K20" i="13"/>
  <c r="I20" i="13"/>
  <c r="M20" i="13" s="1"/>
  <c r="F20" i="13"/>
  <c r="D20" i="13"/>
  <c r="K19" i="13"/>
  <c r="I19" i="13"/>
  <c r="M19" i="13" s="1"/>
  <c r="F19" i="13"/>
  <c r="D19" i="13"/>
  <c r="K18" i="13"/>
  <c r="I18" i="13"/>
  <c r="M18" i="13" s="1"/>
  <c r="F18" i="13"/>
  <c r="D18" i="13"/>
  <c r="K17" i="13"/>
  <c r="I17" i="13"/>
  <c r="M17" i="13" s="1"/>
  <c r="F17" i="13"/>
  <c r="D17" i="13"/>
  <c r="K16" i="13"/>
  <c r="I16" i="13"/>
  <c r="M16" i="13" s="1"/>
  <c r="F16" i="13"/>
  <c r="D16" i="13"/>
  <c r="K15" i="13"/>
  <c r="I15" i="13"/>
  <c r="M15" i="13" s="1"/>
  <c r="F15" i="13"/>
  <c r="D15" i="13"/>
  <c r="K14" i="13"/>
  <c r="I14" i="13"/>
  <c r="M14" i="13" s="1"/>
  <c r="F14" i="13"/>
  <c r="D14" i="13"/>
  <c r="AE13" i="13"/>
  <c r="K13" i="13"/>
  <c r="I13" i="13"/>
  <c r="M13" i="13" s="1"/>
  <c r="F13" i="13"/>
  <c r="D13" i="13"/>
  <c r="K12" i="13"/>
  <c r="I12" i="13"/>
  <c r="M12" i="13" s="1"/>
  <c r="F12" i="13"/>
  <c r="D12" i="13"/>
  <c r="AE11" i="13"/>
  <c r="K11" i="13"/>
  <c r="I11" i="13"/>
  <c r="M11" i="13" s="1"/>
  <c r="F11" i="13"/>
  <c r="D11" i="13"/>
  <c r="K10" i="13"/>
  <c r="I10" i="13"/>
  <c r="M10" i="13" s="1"/>
  <c r="F10" i="13"/>
  <c r="D10" i="13"/>
  <c r="K9" i="13"/>
  <c r="I9" i="13"/>
  <c r="M9" i="13" s="1"/>
  <c r="F9" i="13"/>
  <c r="D9" i="13"/>
  <c r="K8" i="13"/>
  <c r="I8" i="13"/>
  <c r="M8" i="13" s="1"/>
  <c r="F8" i="13"/>
  <c r="D8" i="13"/>
  <c r="K7" i="13"/>
  <c r="I7" i="13"/>
  <c r="M7" i="13" s="1"/>
  <c r="F7" i="13"/>
  <c r="D7" i="13"/>
  <c r="K6" i="13"/>
  <c r="K24" i="13" s="1"/>
  <c r="J24" i="13" s="1"/>
  <c r="I6" i="13"/>
  <c r="M6" i="13" s="1"/>
  <c r="F6" i="13"/>
  <c r="F24" i="13" s="1"/>
  <c r="E24" i="13" s="1"/>
  <c r="D6" i="13"/>
  <c r="D26" i="13" l="1"/>
  <c r="D24" i="13"/>
  <c r="I25" i="13"/>
</calcChain>
</file>

<file path=xl/sharedStrings.xml><?xml version="1.0" encoding="utf-8"?>
<sst xmlns="http://schemas.openxmlformats.org/spreadsheetml/2006/main" count="78" uniqueCount="66">
  <si>
    <t>№№</t>
  </si>
  <si>
    <t>Наименование хозяйства</t>
  </si>
  <si>
    <t>2018 год</t>
  </si>
  <si>
    <t>2019 год</t>
  </si>
  <si>
    <t>Рейтинг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</si>
  <si>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</si>
  <si>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</si>
  <si>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</si>
  <si>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</si>
  <si>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</si>
  <si>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</si>
  <si>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</si>
  <si>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</si>
  <si>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</si>
  <si>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</si>
  <si>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</si>
  <si>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</si>
  <si>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</si>
  <si>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культура</t>
  </si>
  <si>
    <t>тонн</t>
  </si>
  <si>
    <t xml:space="preserve">с н.г. </t>
  </si>
  <si>
    <t>ООО РОССИЯ</t>
  </si>
  <si>
    <t>ООО ВерА</t>
  </si>
  <si>
    <t>ООО Родина</t>
  </si>
  <si>
    <t>10 т/д</t>
  </si>
  <si>
    <t>СПК к-з Победа</t>
  </si>
  <si>
    <t>18 т/д</t>
  </si>
  <si>
    <t>СПК Держава</t>
  </si>
  <si>
    <t>просо</t>
  </si>
  <si>
    <t>15т/д</t>
  </si>
  <si>
    <t>СПК к-з Трактор</t>
  </si>
  <si>
    <t>судан. Трава</t>
  </si>
  <si>
    <t>6 т/д</t>
  </si>
  <si>
    <t>СПК Югдон</t>
  </si>
  <si>
    <t>клевер</t>
  </si>
  <si>
    <t>15 т/д</t>
  </si>
  <si>
    <t>СПК к-з Заря</t>
  </si>
  <si>
    <t>23 т/д</t>
  </si>
  <si>
    <t>ООО Исток</t>
  </si>
  <si>
    <t>16 т/д</t>
  </si>
  <si>
    <t>СПК к-з Красный Октябрь</t>
  </si>
  <si>
    <t>5 т/д</t>
  </si>
  <si>
    <t>ООО Какси</t>
  </si>
  <si>
    <t>люцерна</t>
  </si>
  <si>
    <t>20т/д</t>
  </si>
  <si>
    <t>СПК Луч</t>
  </si>
  <si>
    <t>оз.рожь+оз.вика</t>
  </si>
  <si>
    <t>24 т/д</t>
  </si>
  <si>
    <t>ООО Туташево</t>
  </si>
  <si>
    <t>клевер+силос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</si>
  <si>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</si>
  <si>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</si>
  <si>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</si>
  <si>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</si>
  <si>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</si>
  <si>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</si>
  <si>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клевер+овес</t>
  </si>
  <si>
    <t>12т/д</t>
  </si>
  <si>
    <t>ООО Петухово</t>
  </si>
  <si>
    <t>рожь</t>
  </si>
  <si>
    <t>3 т/д</t>
  </si>
  <si>
    <t>ООО Новобиинское</t>
  </si>
  <si>
    <t xml:space="preserve">ИТОГО по с/х пред             </t>
  </si>
  <si>
    <t xml:space="preserve">КФХ </t>
  </si>
  <si>
    <t>ВСЕГО ПО РАЙОНУ</t>
  </si>
  <si>
    <t>Оперативные сведения по надою молока на 10 июня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</si>
</sst>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i/>
      <sz val="25"/>
      <name val="Baskerville Old Face"/>
      <family val="1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b/>
      <i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b/>
      <sz val="18"/>
      <name val="Cambria"/>
      <family val="1"/>
      <charset val="204"/>
      <scheme val="maj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8"/>
      <name val="Cambria"/>
      <family val="1"/>
      <charset val="204"/>
      <scheme val="major"/>
    </font>
    <font>
      <b/>
      <i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0" borderId="0" xfId="1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0" xfId="1" applyFont="1" applyFill="1"/>
    <xf numFmtId="0" fontId="1" fillId="2" borderId="0" xfId="1" applyFill="1"/>
    <xf numFmtId="0" fontId="1" fillId="0" borderId="0" xfId="1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8" fillId="0" borderId="11" xfId="1" applyFont="1" applyBorder="1" applyAlignment="1"/>
    <xf numFmtId="0" fontId="7" fillId="0" borderId="11" xfId="1" applyFont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9" fillId="2" borderId="11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2" fontId="11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1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8" fillId="2" borderId="11" xfId="1" applyFont="1" applyFill="1" applyBorder="1" applyAlignment="1"/>
    <xf numFmtId="0" fontId="14" fillId="2" borderId="11" xfId="1" applyFont="1" applyFill="1" applyBorder="1" applyAlignment="1">
      <alignment horizontal="center" vertical="center"/>
    </xf>
    <xf numFmtId="0" fontId="9" fillId="2" borderId="11" xfId="1" applyFont="1" applyFill="1" applyBorder="1"/>
    <xf numFmtId="0" fontId="11" fillId="2" borderId="11" xfId="1" applyFont="1" applyFill="1" applyBorder="1" applyAlignment="1">
      <alignment horizontal="center"/>
    </xf>
    <xf numFmtId="0" fontId="9" fillId="2" borderId="11" xfId="1" applyFont="1" applyFill="1" applyBorder="1" applyAlignment="1"/>
    <xf numFmtId="164" fontId="1" fillId="2" borderId="0" xfId="1" applyNumberFormat="1" applyFill="1"/>
    <xf numFmtId="0" fontId="15" fillId="2" borderId="11" xfId="1" applyFont="1" applyFill="1" applyBorder="1" applyAlignment="1">
      <alignment wrapText="1"/>
    </xf>
    <xf numFmtId="164" fontId="5" fillId="2" borderId="4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6" fillId="2" borderId="11" xfId="1" applyFont="1" applyFill="1" applyBorder="1" applyAlignment="1">
      <alignment horizontal="center"/>
    </xf>
    <xf numFmtId="0" fontId="1" fillId="2" borderId="0" xfId="1" applyFill="1" applyAlignment="1"/>
    <xf numFmtId="0" fontId="18" fillId="2" borderId="11" xfId="1" applyFont="1" applyFill="1" applyBorder="1" applyAlignment="1">
      <alignment horizontal="left" wrapText="1"/>
    </xf>
    <xf numFmtId="164" fontId="19" fillId="2" borderId="4" xfId="1" applyNumberFormat="1" applyFont="1" applyFill="1" applyBorder="1" applyAlignment="1">
      <alignment horizontal="center"/>
    </xf>
    <xf numFmtId="164" fontId="19" fillId="2" borderId="11" xfId="1" applyNumberFormat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1" fontId="20" fillId="2" borderId="0" xfId="1" applyNumberFormat="1" applyFont="1" applyFill="1" applyBorder="1" applyAlignment="1">
      <alignment horizontal="center"/>
    </xf>
    <xf numFmtId="164" fontId="19" fillId="2" borderId="12" xfId="1" applyNumberFormat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18" fillId="2" borderId="11" xfId="1" applyFont="1" applyFill="1" applyBorder="1" applyAlignment="1">
      <alignment wrapText="1"/>
    </xf>
    <xf numFmtId="0" fontId="7" fillId="2" borderId="0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4" fillId="2" borderId="2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8" xfId="1" applyFont="1" applyFill="1" applyBorder="1" applyAlignment="1">
      <alignment horizontal="center" vertical="center" textRotation="180"/>
    </xf>
    <xf numFmtId="0" fontId="4" fillId="2" borderId="12" xfId="1" applyFont="1" applyFill="1" applyBorder="1" applyAlignment="1">
      <alignment horizontal="center" vertical="center" textRotation="180"/>
    </xf>
    <xf numFmtId="0" fontId="4" fillId="2" borderId="3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wrapText="1"/>
    </xf>
    <xf numFmtId="0" fontId="7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9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ев 2019"/>
      <sheetName val="посев 2019 (2)"/>
      <sheetName val="удоб(2019) "/>
      <sheetName val="КФХ"/>
      <sheetName val="молоко"/>
      <sheetName val="по фермам МАЙ"/>
      <sheetName val="осемен"/>
    </sheetNames>
    <sheetDataSet>
      <sheetData sheetId="0"/>
      <sheetData sheetId="1"/>
      <sheetData sheetId="2"/>
      <sheetData sheetId="3">
        <row r="38">
          <cell r="C38">
            <v>194.29000000000002</v>
          </cell>
          <cell r="E38">
            <v>1328</v>
          </cell>
          <cell r="F38">
            <v>200.66</v>
          </cell>
          <cell r="H38">
            <v>1396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view="pageBreakPreview" topLeftCell="A7" zoomScale="70" zoomScaleNormal="75" zoomScaleSheetLayoutView="70" zoomScalePageLayoutView="75" workbookViewId="0">
      <selection activeCell="H24" sqref="H24"/>
    </sheetView>
  </sheetViews>
  <sheetFormatPr defaultRowHeight="13.2" x14ac:dyDescent="0.25"/>
  <cols>
    <col min="1" max="1" width="5.5546875" style="1" customWidth="1"/>
    <col min="2" max="2" width="35.44140625" style="4" customWidth="1"/>
    <col min="3" max="3" width="12.88671875" style="1" customWidth="1"/>
    <col min="4" max="5" width="7.109375" style="1" customWidth="1"/>
    <col min="6" max="6" width="10.44140625" style="1" customWidth="1"/>
    <col min="7" max="7" width="7.6640625" style="1" customWidth="1"/>
    <col min="8" max="8" width="11.5546875" style="1" customWidth="1"/>
    <col min="9" max="9" width="10.109375" style="1" bestFit="1" customWidth="1"/>
    <col min="10" max="10" width="7.33203125" style="1" customWidth="1"/>
    <col min="11" max="11" width="10.5546875" style="1" customWidth="1"/>
    <col min="12" max="12" width="7.88671875" style="5" customWidth="1"/>
    <col min="13" max="13" width="6.5546875" style="1" customWidth="1"/>
    <col min="14" max="21" width="9" style="1" hidden="1" customWidth="1"/>
    <col min="22" max="22" width="26.33203125" style="1" hidden="1" customWidth="1"/>
    <col min="23" max="23" width="12.44140625" style="1" hidden="1" customWidth="1"/>
    <col min="24" max="25" width="0" style="1" hidden="1" customWidth="1"/>
    <col min="26" max="16384" width="8.88671875" style="1"/>
  </cols>
  <sheetData>
    <row r="1" spans="1:31" ht="36" x14ac:dyDescent="0.25">
      <c r="B1" s="2" t="s">
        <v>65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31" x14ac:dyDescent="0.25">
      <c r="X2" s="6"/>
    </row>
    <row r="3" spans="1:31" ht="37.200000000000003" customHeight="1" x14ac:dyDescent="0.35">
      <c r="A3" s="7" t="s">
        <v>0</v>
      </c>
      <c r="B3" s="8" t="s">
        <v>1</v>
      </c>
      <c r="C3" s="71" t="s">
        <v>2</v>
      </c>
      <c r="D3" s="72"/>
      <c r="E3" s="72"/>
      <c r="F3" s="72"/>
      <c r="G3" s="73"/>
      <c r="H3" s="74" t="s">
        <v>3</v>
      </c>
      <c r="I3" s="75"/>
      <c r="J3" s="75"/>
      <c r="K3" s="75"/>
      <c r="L3" s="76"/>
      <c r="M3" s="77" t="s">
        <v>4</v>
      </c>
      <c r="N3" s="67" t="s">
        <v>5</v>
      </c>
      <c r="O3" s="80"/>
      <c r="P3" s="80"/>
      <c r="Q3" s="68"/>
      <c r="R3" s="9" t="s">
        <v>6</v>
      </c>
      <c r="S3" s="10"/>
      <c r="T3" s="11" t="s">
        <v>7</v>
      </c>
      <c r="U3" s="12"/>
      <c r="V3" s="81" t="s">
        <v>8</v>
      </c>
      <c r="W3" s="82"/>
      <c r="X3" s="82"/>
      <c r="Y3" s="6"/>
    </row>
    <row r="4" spans="1:31" ht="25.95" customHeight="1" x14ac:dyDescent="0.3">
      <c r="A4" s="13"/>
      <c r="B4" s="14"/>
      <c r="C4" s="69" t="s">
        <v>9</v>
      </c>
      <c r="D4" s="69" t="s">
        <v>10</v>
      </c>
      <c r="E4" s="69" t="s">
        <v>11</v>
      </c>
      <c r="F4" s="69" t="s">
        <v>12</v>
      </c>
      <c r="G4" s="69" t="s">
        <v>13</v>
      </c>
      <c r="H4" s="69" t="s">
        <v>9</v>
      </c>
      <c r="I4" s="69" t="s">
        <v>10</v>
      </c>
      <c r="J4" s="69" t="s">
        <v>11</v>
      </c>
      <c r="K4" s="69" t="s">
        <v>12</v>
      </c>
      <c r="L4" s="69" t="s">
        <v>13</v>
      </c>
      <c r="M4" s="78"/>
      <c r="N4" s="67" t="s">
        <v>14</v>
      </c>
      <c r="O4" s="68"/>
      <c r="P4" s="67" t="s">
        <v>15</v>
      </c>
      <c r="Q4" s="68"/>
      <c r="R4" s="15" t="s">
        <v>16</v>
      </c>
      <c r="S4" s="16" t="s">
        <v>17</v>
      </c>
      <c r="T4" s="17"/>
      <c r="U4" s="18"/>
      <c r="V4" s="19" t="s">
        <v>18</v>
      </c>
      <c r="W4" s="20" t="s">
        <v>19</v>
      </c>
      <c r="X4" s="6"/>
      <c r="Y4" s="6"/>
    </row>
    <row r="5" spans="1:31" ht="25.2" customHeight="1" x14ac:dyDescent="0.3">
      <c r="A5" s="21"/>
      <c r="B5" s="22"/>
      <c r="C5" s="70"/>
      <c r="D5" s="70"/>
      <c r="E5" s="70"/>
      <c r="F5" s="70"/>
      <c r="G5" s="70"/>
      <c r="H5" s="70"/>
      <c r="I5" s="70"/>
      <c r="J5" s="70"/>
      <c r="K5" s="70"/>
      <c r="L5" s="70"/>
      <c r="M5" s="79"/>
      <c r="N5" s="23" t="s">
        <v>16</v>
      </c>
      <c r="O5" s="24" t="s">
        <v>17</v>
      </c>
      <c r="P5" s="23" t="s">
        <v>20</v>
      </c>
      <c r="Q5" s="24" t="s">
        <v>17</v>
      </c>
      <c r="R5" s="25"/>
      <c r="S5" s="26"/>
      <c r="T5" s="23">
        <v>2017</v>
      </c>
      <c r="U5" s="23">
        <v>2018</v>
      </c>
      <c r="V5" s="19"/>
      <c r="W5" s="20"/>
      <c r="Y5" s="6"/>
    </row>
    <row r="6" spans="1:31" s="5" customFormat="1" ht="39.6" customHeight="1" x14ac:dyDescent="0.35">
      <c r="A6" s="27">
        <v>1</v>
      </c>
      <c r="B6" s="28" t="s">
        <v>21</v>
      </c>
      <c r="C6" s="29">
        <v>223.5</v>
      </c>
      <c r="D6" s="30">
        <f>C6/G6*100</f>
        <v>18.170731707317074</v>
      </c>
      <c r="E6" s="31">
        <v>94</v>
      </c>
      <c r="F6" s="32">
        <f t="shared" ref="F6:F7" si="0">C6*E6/100</f>
        <v>210.09</v>
      </c>
      <c r="G6" s="33">
        <v>1230</v>
      </c>
      <c r="H6" s="34">
        <v>238.73</v>
      </c>
      <c r="I6" s="35">
        <f t="shared" ref="I6:I26" si="1">H6/L6*100</f>
        <v>19.408943089430895</v>
      </c>
      <c r="J6" s="36">
        <v>95</v>
      </c>
      <c r="K6" s="32">
        <f>H6*J6/100</f>
        <v>226.79349999999999</v>
      </c>
      <c r="L6" s="33">
        <v>1230</v>
      </c>
      <c r="M6" s="37">
        <f>RANK(I6,I6:I23)</f>
        <v>3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27">
        <v>1230</v>
      </c>
      <c r="U6" s="27">
        <v>1230</v>
      </c>
      <c r="V6" s="39"/>
      <c r="W6" s="40">
        <v>1262</v>
      </c>
      <c r="X6" s="5">
        <v>16</v>
      </c>
    </row>
    <row r="7" spans="1:31" s="5" customFormat="1" ht="40.200000000000003" customHeight="1" x14ac:dyDescent="0.35">
      <c r="A7" s="27">
        <v>2</v>
      </c>
      <c r="B7" s="28" t="s">
        <v>22</v>
      </c>
      <c r="C7" s="29">
        <v>111</v>
      </c>
      <c r="D7" s="30">
        <f t="shared" ref="D7:D26" si="2">C7/G7*100</f>
        <v>17.209302325581397</v>
      </c>
      <c r="E7" s="31">
        <v>95</v>
      </c>
      <c r="F7" s="32">
        <f t="shared" si="0"/>
        <v>105.45</v>
      </c>
      <c r="G7" s="33">
        <v>645</v>
      </c>
      <c r="H7" s="34">
        <v>113.82</v>
      </c>
      <c r="I7" s="35">
        <f t="shared" si="1"/>
        <v>17.646511627906975</v>
      </c>
      <c r="J7" s="36">
        <v>97.4</v>
      </c>
      <c r="K7" s="32">
        <f>H7*J7/100</f>
        <v>110.86067999999999</v>
      </c>
      <c r="L7" s="33">
        <v>645</v>
      </c>
      <c r="M7" s="37">
        <f>RANK(I7,I6:I23)</f>
        <v>8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27">
        <v>645</v>
      </c>
      <c r="U7" s="27">
        <v>645</v>
      </c>
      <c r="V7" s="39"/>
      <c r="W7" s="40">
        <v>1090</v>
      </c>
      <c r="X7" s="5">
        <v>20</v>
      </c>
    </row>
    <row r="8" spans="1:31" s="5" customFormat="1" ht="40.200000000000003" customHeight="1" x14ac:dyDescent="0.35">
      <c r="A8" s="27">
        <v>3</v>
      </c>
      <c r="B8" s="41" t="s">
        <v>23</v>
      </c>
      <c r="C8" s="29">
        <v>170.4</v>
      </c>
      <c r="D8" s="30">
        <f t="shared" si="2"/>
        <v>21.3</v>
      </c>
      <c r="E8" s="31">
        <v>96</v>
      </c>
      <c r="F8" s="32">
        <f>C8*E8/100</f>
        <v>163.584</v>
      </c>
      <c r="G8" s="33">
        <v>800</v>
      </c>
      <c r="H8" s="34">
        <v>166.45</v>
      </c>
      <c r="I8" s="35">
        <f t="shared" si="1"/>
        <v>20.600247524752476</v>
      </c>
      <c r="J8" s="42">
        <v>96</v>
      </c>
      <c r="K8" s="32">
        <f t="shared" ref="K8:K23" si="3">H8*J8/100</f>
        <v>159.792</v>
      </c>
      <c r="L8" s="33">
        <v>808</v>
      </c>
      <c r="M8" s="37">
        <f>RANK(I8,I6:I23)</f>
        <v>1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27">
        <v>800</v>
      </c>
      <c r="U8" s="27">
        <v>800</v>
      </c>
      <c r="V8" s="39"/>
      <c r="W8" s="40">
        <v>440</v>
      </c>
      <c r="X8" s="5" t="s">
        <v>24</v>
      </c>
    </row>
    <row r="9" spans="1:31" s="5" customFormat="1" ht="40.200000000000003" customHeight="1" x14ac:dyDescent="0.35">
      <c r="A9" s="27">
        <v>4</v>
      </c>
      <c r="B9" s="43" t="s">
        <v>25</v>
      </c>
      <c r="C9" s="29">
        <v>36.67</v>
      </c>
      <c r="D9" s="30">
        <f t="shared" si="2"/>
        <v>13.334545454545454</v>
      </c>
      <c r="E9" s="31">
        <v>97.3</v>
      </c>
      <c r="F9" s="32">
        <f t="shared" ref="F9:F23" si="4">C9*E9/100</f>
        <v>35.67991</v>
      </c>
      <c r="G9" s="33">
        <v>275</v>
      </c>
      <c r="H9" s="34">
        <v>35.99</v>
      </c>
      <c r="I9" s="35">
        <f t="shared" si="1"/>
        <v>12.077181208053691</v>
      </c>
      <c r="J9" s="36">
        <v>92.5</v>
      </c>
      <c r="K9" s="32">
        <f t="shared" si="3"/>
        <v>33.290750000000003</v>
      </c>
      <c r="L9" s="33">
        <v>298</v>
      </c>
      <c r="M9" s="37">
        <f>RANK(I9,I6:I23)</f>
        <v>18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27">
        <v>255</v>
      </c>
      <c r="U9" s="27">
        <v>275</v>
      </c>
      <c r="V9" s="39"/>
      <c r="W9" s="40">
        <v>476</v>
      </c>
      <c r="X9" s="5" t="s">
        <v>26</v>
      </c>
    </row>
    <row r="10" spans="1:31" s="5" customFormat="1" ht="40.200000000000003" customHeight="1" x14ac:dyDescent="0.35">
      <c r="A10" s="27">
        <v>5</v>
      </c>
      <c r="B10" s="41" t="s">
        <v>27</v>
      </c>
      <c r="C10" s="29">
        <v>100.28</v>
      </c>
      <c r="D10" s="30">
        <f t="shared" si="2"/>
        <v>18.199637023593468</v>
      </c>
      <c r="E10" s="31">
        <v>93</v>
      </c>
      <c r="F10" s="32">
        <f t="shared" si="4"/>
        <v>93.260400000000004</v>
      </c>
      <c r="G10" s="33">
        <v>551</v>
      </c>
      <c r="H10" s="34">
        <v>100.4</v>
      </c>
      <c r="I10" s="35">
        <f t="shared" si="1"/>
        <v>18.221415607985485</v>
      </c>
      <c r="J10" s="42">
        <v>91</v>
      </c>
      <c r="K10" s="32">
        <f t="shared" si="3"/>
        <v>91.36399999999999</v>
      </c>
      <c r="L10" s="33">
        <v>551</v>
      </c>
      <c r="M10" s="37">
        <f>RANK(I10,I6:I23)</f>
        <v>5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27">
        <v>450</v>
      </c>
      <c r="U10" s="27">
        <v>551</v>
      </c>
      <c r="V10" s="39" t="s">
        <v>28</v>
      </c>
      <c r="W10" s="40">
        <v>1292</v>
      </c>
      <c r="X10" s="5" t="s">
        <v>29</v>
      </c>
    </row>
    <row r="11" spans="1:31" s="5" customFormat="1" ht="40.200000000000003" customHeight="1" x14ac:dyDescent="0.35">
      <c r="A11" s="27">
        <v>6</v>
      </c>
      <c r="B11" s="41" t="s">
        <v>30</v>
      </c>
      <c r="C11" s="29">
        <v>65.5</v>
      </c>
      <c r="D11" s="30">
        <f t="shared" si="2"/>
        <v>18.296089385474858</v>
      </c>
      <c r="E11" s="31">
        <v>90</v>
      </c>
      <c r="F11" s="32">
        <f t="shared" si="4"/>
        <v>58.95</v>
      </c>
      <c r="G11" s="33">
        <v>358</v>
      </c>
      <c r="H11" s="34">
        <v>58.9</v>
      </c>
      <c r="I11" s="35">
        <f t="shared" si="1"/>
        <v>16.452513966480449</v>
      </c>
      <c r="J11" s="36">
        <v>90</v>
      </c>
      <c r="K11" s="32">
        <f t="shared" si="3"/>
        <v>53.01</v>
      </c>
      <c r="L11" s="33">
        <v>358</v>
      </c>
      <c r="M11" s="37">
        <f>RANK(I11,I6:I23)</f>
        <v>14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27">
        <v>358</v>
      </c>
      <c r="U11" s="27">
        <v>358</v>
      </c>
      <c r="V11" s="39" t="s">
        <v>31</v>
      </c>
      <c r="W11" s="40">
        <v>302</v>
      </c>
      <c r="X11" s="5" t="s">
        <v>32</v>
      </c>
      <c r="AD11" s="5">
        <v>57.5</v>
      </c>
      <c r="AE11" s="44">
        <f>AD11*100/90</f>
        <v>63.888888888888886</v>
      </c>
    </row>
    <row r="12" spans="1:31" s="5" customFormat="1" ht="37.200000000000003" customHeight="1" x14ac:dyDescent="0.35">
      <c r="A12" s="27">
        <v>7</v>
      </c>
      <c r="B12" s="41" t="s">
        <v>33</v>
      </c>
      <c r="C12" s="29">
        <v>48.8</v>
      </c>
      <c r="D12" s="30">
        <f t="shared" si="2"/>
        <v>20.333333333333332</v>
      </c>
      <c r="E12" s="31">
        <v>92</v>
      </c>
      <c r="F12" s="32">
        <f t="shared" si="4"/>
        <v>44.895999999999994</v>
      </c>
      <c r="G12" s="33">
        <v>240</v>
      </c>
      <c r="H12" s="34">
        <v>39.6</v>
      </c>
      <c r="I12" s="35">
        <f t="shared" si="1"/>
        <v>17.600000000000001</v>
      </c>
      <c r="J12" s="42">
        <v>95</v>
      </c>
      <c r="K12" s="32">
        <f t="shared" si="3"/>
        <v>37.619999999999997</v>
      </c>
      <c r="L12" s="33">
        <v>225</v>
      </c>
      <c r="M12" s="37">
        <f>RANK(I12,I6:I23)</f>
        <v>10</v>
      </c>
      <c r="N12" s="38">
        <v>0</v>
      </c>
      <c r="O12" s="38">
        <v>8</v>
      </c>
      <c r="P12" s="38">
        <v>0</v>
      </c>
      <c r="Q12" s="38">
        <v>1</v>
      </c>
      <c r="R12" s="38">
        <v>0</v>
      </c>
      <c r="S12" s="38">
        <v>0</v>
      </c>
      <c r="T12" s="27">
        <v>225</v>
      </c>
      <c r="U12" s="27">
        <v>225</v>
      </c>
      <c r="V12" s="39" t="s">
        <v>34</v>
      </c>
      <c r="W12" s="40">
        <v>840</v>
      </c>
      <c r="X12" s="5" t="s">
        <v>35</v>
      </c>
    </row>
    <row r="13" spans="1:31" s="5" customFormat="1" ht="40.200000000000003" customHeight="1" x14ac:dyDescent="0.35">
      <c r="A13" s="27">
        <v>8</v>
      </c>
      <c r="B13" s="41" t="s">
        <v>36</v>
      </c>
      <c r="C13" s="29">
        <v>123.18</v>
      </c>
      <c r="D13" s="30">
        <f t="shared" si="2"/>
        <v>17.59714285714286</v>
      </c>
      <c r="E13" s="31">
        <v>95</v>
      </c>
      <c r="F13" s="32">
        <f t="shared" si="4"/>
        <v>117.021</v>
      </c>
      <c r="G13" s="33">
        <v>700</v>
      </c>
      <c r="H13" s="34">
        <v>131.57</v>
      </c>
      <c r="I13" s="35">
        <f t="shared" si="1"/>
        <v>16.976774193548387</v>
      </c>
      <c r="J13" s="42">
        <v>94</v>
      </c>
      <c r="K13" s="32">
        <f t="shared" si="3"/>
        <v>123.6758</v>
      </c>
      <c r="L13" s="33">
        <v>775</v>
      </c>
      <c r="M13" s="37">
        <f>RANK(I13,I6:I23)</f>
        <v>12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27">
        <v>700</v>
      </c>
      <c r="U13" s="27">
        <v>700</v>
      </c>
      <c r="V13" s="39"/>
      <c r="W13" s="40">
        <v>1215</v>
      </c>
      <c r="X13" s="5" t="s">
        <v>37</v>
      </c>
      <c r="AD13" s="5">
        <v>126.22</v>
      </c>
      <c r="AE13" s="5">
        <f>AD13*100/93</f>
        <v>135.72043010752688</v>
      </c>
    </row>
    <row r="14" spans="1:31" s="5" customFormat="1" ht="40.200000000000003" customHeight="1" x14ac:dyDescent="0.35">
      <c r="A14" s="27">
        <v>9</v>
      </c>
      <c r="B14" s="41" t="s">
        <v>38</v>
      </c>
      <c r="C14" s="29">
        <v>38.75</v>
      </c>
      <c r="D14" s="30">
        <f t="shared" si="2"/>
        <v>15.5</v>
      </c>
      <c r="E14" s="31">
        <v>91</v>
      </c>
      <c r="F14" s="32">
        <f t="shared" si="4"/>
        <v>35.262500000000003</v>
      </c>
      <c r="G14" s="33">
        <v>250</v>
      </c>
      <c r="H14" s="34">
        <v>35</v>
      </c>
      <c r="I14" s="35">
        <f t="shared" si="1"/>
        <v>17.5</v>
      </c>
      <c r="J14" s="42">
        <v>91</v>
      </c>
      <c r="K14" s="32">
        <f t="shared" si="3"/>
        <v>31.85</v>
      </c>
      <c r="L14" s="33">
        <v>200</v>
      </c>
      <c r="M14" s="37">
        <f>RANK(I14,I6:I23)</f>
        <v>11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27">
        <v>250</v>
      </c>
      <c r="U14" s="27">
        <v>250</v>
      </c>
      <c r="V14" s="39"/>
      <c r="W14" s="40">
        <v>540</v>
      </c>
      <c r="X14" s="5" t="s">
        <v>39</v>
      </c>
    </row>
    <row r="15" spans="1:31" s="5" customFormat="1" ht="40.200000000000003" customHeight="1" x14ac:dyDescent="0.35">
      <c r="A15" s="27">
        <v>10</v>
      </c>
      <c r="B15" s="41" t="s">
        <v>40</v>
      </c>
      <c r="C15" s="29">
        <v>56.45</v>
      </c>
      <c r="D15" s="30">
        <f t="shared" si="2"/>
        <v>18.508196721311478</v>
      </c>
      <c r="E15" s="31">
        <v>94.2</v>
      </c>
      <c r="F15" s="32">
        <f>C15*E15/100</f>
        <v>53.175899999999999</v>
      </c>
      <c r="G15" s="33">
        <v>305</v>
      </c>
      <c r="H15" s="34">
        <v>53.75</v>
      </c>
      <c r="I15" s="35">
        <f t="shared" si="1"/>
        <v>17.622950819672131</v>
      </c>
      <c r="J15" s="36">
        <v>92.3</v>
      </c>
      <c r="K15" s="32">
        <f t="shared" si="3"/>
        <v>49.611249999999998</v>
      </c>
      <c r="L15" s="33">
        <v>305</v>
      </c>
      <c r="M15" s="37">
        <f>RANK(I15,I6:I23)</f>
        <v>9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27">
        <v>305</v>
      </c>
      <c r="U15" s="27">
        <v>305</v>
      </c>
      <c r="V15" s="39"/>
      <c r="W15" s="40">
        <v>635</v>
      </c>
      <c r="X15" s="5" t="s">
        <v>41</v>
      </c>
    </row>
    <row r="16" spans="1:31" s="5" customFormat="1" ht="40.200000000000003" customHeight="1" x14ac:dyDescent="0.35">
      <c r="A16" s="27">
        <v>11</v>
      </c>
      <c r="B16" s="41" t="s">
        <v>42</v>
      </c>
      <c r="C16" s="29">
        <v>80.239999999999995</v>
      </c>
      <c r="D16" s="30">
        <f t="shared" si="2"/>
        <v>17.443478260869565</v>
      </c>
      <c r="E16" s="31">
        <v>95</v>
      </c>
      <c r="F16" s="32">
        <f t="shared" si="4"/>
        <v>76.227999999999994</v>
      </c>
      <c r="G16" s="33">
        <v>460</v>
      </c>
      <c r="H16" s="34">
        <v>82.65</v>
      </c>
      <c r="I16" s="35">
        <f t="shared" si="1"/>
        <v>17.967391304347828</v>
      </c>
      <c r="J16" s="42">
        <v>94</v>
      </c>
      <c r="K16" s="32">
        <f t="shared" si="3"/>
        <v>77.691000000000003</v>
      </c>
      <c r="L16" s="33">
        <v>460</v>
      </c>
      <c r="M16" s="37">
        <f>RANK(I16,I6:I23)</f>
        <v>7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27">
        <v>460</v>
      </c>
      <c r="U16" s="27">
        <v>460</v>
      </c>
      <c r="V16" s="39" t="s">
        <v>43</v>
      </c>
      <c r="W16" s="40">
        <v>1040</v>
      </c>
      <c r="X16" s="5" t="s">
        <v>44</v>
      </c>
    </row>
    <row r="17" spans="1:24" s="5" customFormat="1" ht="40.200000000000003" customHeight="1" x14ac:dyDescent="0.35">
      <c r="A17" s="27">
        <v>12</v>
      </c>
      <c r="B17" s="41" t="s">
        <v>45</v>
      </c>
      <c r="C17" s="29">
        <v>128.22999999999999</v>
      </c>
      <c r="D17" s="30">
        <f t="shared" si="2"/>
        <v>16.545806451612901</v>
      </c>
      <c r="E17" s="31">
        <v>93</v>
      </c>
      <c r="F17" s="32">
        <f t="shared" si="4"/>
        <v>119.25389999999999</v>
      </c>
      <c r="G17" s="33">
        <v>775</v>
      </c>
      <c r="H17" s="34">
        <v>122.32</v>
      </c>
      <c r="I17" s="35">
        <f t="shared" si="1"/>
        <v>15.783225806451611</v>
      </c>
      <c r="J17" s="42">
        <v>88</v>
      </c>
      <c r="K17" s="32">
        <f t="shared" si="3"/>
        <v>107.6416</v>
      </c>
      <c r="L17" s="33">
        <v>775</v>
      </c>
      <c r="M17" s="37">
        <f>RANK(I17,I6:I23)</f>
        <v>15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27">
        <v>704</v>
      </c>
      <c r="U17" s="27">
        <v>775</v>
      </c>
      <c r="V17" s="39" t="s">
        <v>46</v>
      </c>
      <c r="W17" s="40">
        <v>1384</v>
      </c>
      <c r="X17" s="5" t="s">
        <v>47</v>
      </c>
    </row>
    <row r="18" spans="1:24" s="5" customFormat="1" ht="40.200000000000003" customHeight="1" x14ac:dyDescent="0.35">
      <c r="A18" s="27">
        <v>13</v>
      </c>
      <c r="B18" s="41" t="s">
        <v>48</v>
      </c>
      <c r="C18" s="29">
        <v>30</v>
      </c>
      <c r="D18" s="30">
        <f t="shared" si="2"/>
        <v>22.222222222222221</v>
      </c>
      <c r="E18" s="31">
        <v>89</v>
      </c>
      <c r="F18" s="32">
        <f t="shared" si="4"/>
        <v>26.7</v>
      </c>
      <c r="G18" s="33">
        <v>135</v>
      </c>
      <c r="H18" s="34">
        <v>25</v>
      </c>
      <c r="I18" s="35">
        <f t="shared" si="1"/>
        <v>19.230769230769234</v>
      </c>
      <c r="J18" s="42">
        <v>89</v>
      </c>
      <c r="K18" s="32">
        <f t="shared" si="3"/>
        <v>22.25</v>
      </c>
      <c r="L18" s="33">
        <v>130</v>
      </c>
      <c r="M18" s="37">
        <f>RANK(I18,I6:I23)</f>
        <v>4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27">
        <v>115</v>
      </c>
      <c r="U18" s="27">
        <v>115</v>
      </c>
      <c r="V18" s="39" t="s">
        <v>49</v>
      </c>
      <c r="W18" s="40">
        <v>320</v>
      </c>
      <c r="X18" s="5" t="s">
        <v>32</v>
      </c>
    </row>
    <row r="19" spans="1:24" s="5" customFormat="1" ht="40.200000000000003" customHeight="1" x14ac:dyDescent="0.35">
      <c r="A19" s="27">
        <v>14</v>
      </c>
      <c r="B19" s="41" t="s">
        <v>50</v>
      </c>
      <c r="C19" s="29">
        <v>31</v>
      </c>
      <c r="D19" s="30">
        <f t="shared" si="2"/>
        <v>10.333333333333334</v>
      </c>
      <c r="E19" s="31">
        <v>93</v>
      </c>
      <c r="F19" s="32">
        <f t="shared" si="4"/>
        <v>28.83</v>
      </c>
      <c r="G19" s="33">
        <v>300</v>
      </c>
      <c r="H19" s="34">
        <v>27.5</v>
      </c>
      <c r="I19" s="35">
        <f t="shared" si="1"/>
        <v>13.750000000000002</v>
      </c>
      <c r="J19" s="42">
        <v>93</v>
      </c>
      <c r="K19" s="32">
        <f t="shared" si="3"/>
        <v>25.574999999999999</v>
      </c>
      <c r="L19" s="33">
        <v>200</v>
      </c>
      <c r="M19" s="37">
        <f>RANK(I19,I6:I23)</f>
        <v>16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27">
        <v>300</v>
      </c>
      <c r="U19" s="27">
        <v>300</v>
      </c>
      <c r="V19" s="39" t="s">
        <v>51</v>
      </c>
      <c r="W19" s="40"/>
      <c r="X19" s="5" t="s">
        <v>52</v>
      </c>
    </row>
    <row r="20" spans="1:24" s="5" customFormat="1" ht="40.200000000000003" customHeight="1" x14ac:dyDescent="0.35">
      <c r="A20" s="27">
        <v>15</v>
      </c>
      <c r="B20" s="41" t="s">
        <v>53</v>
      </c>
      <c r="C20" s="29">
        <v>24</v>
      </c>
      <c r="D20" s="30">
        <f t="shared" si="2"/>
        <v>16.666666666666664</v>
      </c>
      <c r="E20" s="31">
        <v>90</v>
      </c>
      <c r="F20" s="32">
        <f t="shared" si="4"/>
        <v>21.6</v>
      </c>
      <c r="G20" s="33">
        <v>144</v>
      </c>
      <c r="H20" s="34">
        <v>20</v>
      </c>
      <c r="I20" s="35">
        <f t="shared" si="1"/>
        <v>18.181818181818183</v>
      </c>
      <c r="J20" s="42">
        <v>90</v>
      </c>
      <c r="K20" s="32">
        <f t="shared" si="3"/>
        <v>18</v>
      </c>
      <c r="L20" s="33">
        <v>110</v>
      </c>
      <c r="M20" s="37">
        <f>RANK(I20,I6:I23)</f>
        <v>6</v>
      </c>
      <c r="N20" s="38">
        <v>0</v>
      </c>
      <c r="O20" s="38">
        <v>21</v>
      </c>
      <c r="P20" s="38">
        <v>0</v>
      </c>
      <c r="Q20" s="38">
        <v>0</v>
      </c>
      <c r="R20" s="38">
        <v>1</v>
      </c>
      <c r="S20" s="38">
        <v>0</v>
      </c>
      <c r="T20" s="27">
        <v>144</v>
      </c>
      <c r="U20" s="27">
        <v>144</v>
      </c>
      <c r="V20" s="39" t="s">
        <v>43</v>
      </c>
      <c r="W20" s="40">
        <v>192</v>
      </c>
      <c r="X20" s="5" t="s">
        <v>54</v>
      </c>
    </row>
    <row r="21" spans="1:24" s="5" customFormat="1" ht="36" customHeight="1" x14ac:dyDescent="0.35">
      <c r="A21" s="27">
        <v>16</v>
      </c>
      <c r="B21" s="41" t="s">
        <v>55</v>
      </c>
      <c r="C21" s="29">
        <v>29</v>
      </c>
      <c r="D21" s="30">
        <f t="shared" si="2"/>
        <v>11.600000000000001</v>
      </c>
      <c r="E21" s="31">
        <v>90</v>
      </c>
      <c r="F21" s="32">
        <f t="shared" si="4"/>
        <v>26.1</v>
      </c>
      <c r="G21" s="33">
        <v>250</v>
      </c>
      <c r="H21" s="34">
        <v>49</v>
      </c>
      <c r="I21" s="35">
        <f t="shared" si="1"/>
        <v>19.600000000000001</v>
      </c>
      <c r="J21" s="42">
        <v>90</v>
      </c>
      <c r="K21" s="32">
        <f t="shared" si="3"/>
        <v>44.1</v>
      </c>
      <c r="L21" s="33">
        <v>250</v>
      </c>
      <c r="M21" s="37">
        <f>RANK(I21,I6:I23)</f>
        <v>2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27">
        <v>250</v>
      </c>
      <c r="U21" s="27">
        <v>250</v>
      </c>
      <c r="V21" s="39" t="s">
        <v>56</v>
      </c>
      <c r="W21" s="40">
        <v>600</v>
      </c>
      <c r="X21" s="5" t="s">
        <v>57</v>
      </c>
    </row>
    <row r="22" spans="1:24" s="5" customFormat="1" ht="40.200000000000003" customHeight="1" x14ac:dyDescent="0.35">
      <c r="A22" s="27">
        <v>17</v>
      </c>
      <c r="B22" s="41" t="s">
        <v>58</v>
      </c>
      <c r="C22" s="29">
        <v>21.39</v>
      </c>
      <c r="D22" s="30">
        <f t="shared" si="2"/>
        <v>16.204545454545453</v>
      </c>
      <c r="E22" s="31">
        <v>90</v>
      </c>
      <c r="F22" s="32">
        <f t="shared" si="4"/>
        <v>19.251000000000001</v>
      </c>
      <c r="G22" s="33">
        <v>132</v>
      </c>
      <c r="H22" s="34">
        <v>21.79</v>
      </c>
      <c r="I22" s="35">
        <f t="shared" si="1"/>
        <v>16.507575757575758</v>
      </c>
      <c r="J22" s="42">
        <v>93</v>
      </c>
      <c r="K22" s="32">
        <f>H22*J22/100</f>
        <v>20.264700000000001</v>
      </c>
      <c r="L22" s="33">
        <v>132</v>
      </c>
      <c r="M22" s="37">
        <f>RANK(I22,I6:I23)</f>
        <v>13</v>
      </c>
      <c r="N22" s="38">
        <v>0</v>
      </c>
      <c r="O22" s="38">
        <v>10</v>
      </c>
      <c r="P22" s="38">
        <v>0</v>
      </c>
      <c r="Q22" s="38">
        <v>0</v>
      </c>
      <c r="R22" s="38">
        <v>4</v>
      </c>
      <c r="S22" s="38">
        <v>0</v>
      </c>
      <c r="T22" s="27">
        <v>105</v>
      </c>
      <c r="U22" s="27">
        <v>132</v>
      </c>
      <c r="V22" s="39" t="s">
        <v>59</v>
      </c>
      <c r="W22" s="40">
        <v>133</v>
      </c>
      <c r="X22" s="5" t="s">
        <v>60</v>
      </c>
    </row>
    <row r="23" spans="1:24" s="5" customFormat="1" ht="40.200000000000003" customHeight="1" x14ac:dyDescent="0.35">
      <c r="A23" s="27">
        <v>18</v>
      </c>
      <c r="B23" s="41" t="s">
        <v>61</v>
      </c>
      <c r="C23" s="29">
        <v>13</v>
      </c>
      <c r="D23" s="30">
        <f t="shared" si="2"/>
        <v>20</v>
      </c>
      <c r="E23" s="31">
        <v>94</v>
      </c>
      <c r="F23" s="32">
        <f t="shared" si="4"/>
        <v>12.22</v>
      </c>
      <c r="G23" s="33">
        <v>65</v>
      </c>
      <c r="H23" s="34">
        <v>8.9</v>
      </c>
      <c r="I23" s="35">
        <f t="shared" si="1"/>
        <v>13.692307692307693</v>
      </c>
      <c r="J23" s="42">
        <v>96</v>
      </c>
      <c r="K23" s="32">
        <f t="shared" si="3"/>
        <v>8.5440000000000005</v>
      </c>
      <c r="L23" s="33">
        <v>65</v>
      </c>
      <c r="M23" s="37">
        <f>RANK(I23,I6:I23)</f>
        <v>17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27">
        <v>60</v>
      </c>
      <c r="U23" s="27">
        <v>65</v>
      </c>
      <c r="V23" s="39" t="s">
        <v>43</v>
      </c>
      <c r="W23" s="40">
        <v>183</v>
      </c>
      <c r="X23" s="5" t="s">
        <v>54</v>
      </c>
    </row>
    <row r="24" spans="1:24" s="53" customFormat="1" ht="63" customHeight="1" x14ac:dyDescent="0.4">
      <c r="A24" s="27"/>
      <c r="B24" s="45" t="s">
        <v>62</v>
      </c>
      <c r="C24" s="46">
        <f>SUM(C6:C23)</f>
        <v>1331.39</v>
      </c>
      <c r="D24" s="32">
        <f t="shared" si="2"/>
        <v>17.483782009192382</v>
      </c>
      <c r="E24" s="31">
        <f>F24/C24*100</f>
        <v>93.703017898587163</v>
      </c>
      <c r="F24" s="32">
        <f>SUM(F6:F23)</f>
        <v>1247.5526099999997</v>
      </c>
      <c r="G24" s="47">
        <f>SUM(G6:G23)</f>
        <v>7615</v>
      </c>
      <c r="H24" s="35">
        <f>SUM(H6:H23)</f>
        <v>1331.3700000000001</v>
      </c>
      <c r="I24" s="35">
        <f t="shared" si="1"/>
        <v>17.711454037514969</v>
      </c>
      <c r="J24" s="36">
        <f>K24/H24*100</f>
        <v>93.282429377258012</v>
      </c>
      <c r="K24" s="32">
        <f>SUM(K6:K23)</f>
        <v>1241.9342800000002</v>
      </c>
      <c r="L24" s="48">
        <f>SUM(L6:L23)</f>
        <v>7517</v>
      </c>
      <c r="M24" s="49"/>
      <c r="N24" s="50">
        <f t="shared" ref="N24:W24" si="5">SUM(N6:N23)</f>
        <v>0</v>
      </c>
      <c r="O24" s="50">
        <f t="shared" si="5"/>
        <v>39</v>
      </c>
      <c r="P24" s="50">
        <f t="shared" si="5"/>
        <v>0</v>
      </c>
      <c r="Q24" s="50">
        <f t="shared" si="5"/>
        <v>1</v>
      </c>
      <c r="R24" s="50">
        <f t="shared" si="5"/>
        <v>5</v>
      </c>
      <c r="S24" s="50">
        <f t="shared" si="5"/>
        <v>0</v>
      </c>
      <c r="T24" s="50">
        <f t="shared" si="5"/>
        <v>7356</v>
      </c>
      <c r="U24" s="50">
        <f t="shared" si="5"/>
        <v>7580</v>
      </c>
      <c r="V24" s="51"/>
      <c r="W24" s="52">
        <f t="shared" si="5"/>
        <v>11944</v>
      </c>
    </row>
    <row r="25" spans="1:24" s="5" customFormat="1" ht="27.6" customHeight="1" x14ac:dyDescent="0.4">
      <c r="A25" s="27"/>
      <c r="B25" s="54" t="s">
        <v>63</v>
      </c>
      <c r="C25" s="55">
        <f>[1]КФХ!C38</f>
        <v>194.29000000000002</v>
      </c>
      <c r="D25" s="56">
        <f t="shared" si="2"/>
        <v>14.630271084337352</v>
      </c>
      <c r="E25" s="57"/>
      <c r="F25" s="57"/>
      <c r="G25" s="58">
        <f>[1]КФХ!E38</f>
        <v>1328</v>
      </c>
      <c r="H25" s="59">
        <f>[1]КФХ!F38</f>
        <v>200.66</v>
      </c>
      <c r="I25" s="56">
        <f t="shared" si="1"/>
        <v>14.373925501432664</v>
      </c>
      <c r="J25" s="60"/>
      <c r="K25" s="60"/>
      <c r="L25" s="61">
        <f>[1]КФХ!H38</f>
        <v>1396</v>
      </c>
      <c r="M25" s="60"/>
      <c r="N25" s="62"/>
      <c r="O25" s="62"/>
      <c r="P25" s="62"/>
      <c r="Q25" s="62"/>
      <c r="R25" s="62"/>
      <c r="S25" s="62"/>
      <c r="T25" s="63">
        <v>1225</v>
      </c>
      <c r="U25" s="27">
        <v>1306</v>
      </c>
    </row>
    <row r="26" spans="1:24" s="5" customFormat="1" ht="28.8" customHeight="1" x14ac:dyDescent="0.4">
      <c r="A26" s="27"/>
      <c r="B26" s="64" t="s">
        <v>64</v>
      </c>
      <c r="C26" s="55">
        <f>SUM(C24:C25)</f>
        <v>1525.68</v>
      </c>
      <c r="D26" s="56">
        <f t="shared" si="2"/>
        <v>17.060046964106004</v>
      </c>
      <c r="E26" s="57"/>
      <c r="F26" s="57"/>
      <c r="G26" s="58">
        <f>SUM(G24:G25)</f>
        <v>8943</v>
      </c>
      <c r="H26" s="56">
        <f>SUM(H24:H25)</f>
        <v>1532.0300000000002</v>
      </c>
      <c r="I26" s="56">
        <f t="shared" si="1"/>
        <v>17.188713115673735</v>
      </c>
      <c r="J26" s="60"/>
      <c r="K26" s="60"/>
      <c r="L26" s="58">
        <f>SUM(L24:L25)</f>
        <v>8913</v>
      </c>
      <c r="M26" s="60"/>
      <c r="N26" s="62"/>
      <c r="O26" s="62"/>
      <c r="P26" s="62"/>
      <c r="Q26" s="62"/>
      <c r="R26" s="62"/>
      <c r="S26" s="62"/>
      <c r="T26" s="27">
        <f>SUM(T24:T25)</f>
        <v>8581</v>
      </c>
      <c r="U26" s="27">
        <f>SUM(U24:U25)</f>
        <v>8886</v>
      </c>
    </row>
    <row r="27" spans="1:24" ht="20.399999999999999" x14ac:dyDescent="0.35">
      <c r="K27" s="65"/>
      <c r="L27" s="65"/>
      <c r="M27" s="62"/>
      <c r="N27" s="62"/>
      <c r="O27" s="62"/>
      <c r="P27" s="62"/>
      <c r="Q27" s="62"/>
      <c r="R27" s="66"/>
      <c r="S27" s="66"/>
      <c r="T27" s="27">
        <v>2004</v>
      </c>
      <c r="U27" s="27">
        <v>1956</v>
      </c>
    </row>
    <row r="28" spans="1:24" x14ac:dyDescent="0.25">
      <c r="T28" s="27">
        <f>SUM(T26:T27)</f>
        <v>10585</v>
      </c>
      <c r="U28" s="27">
        <f>SUM(U26:U27)</f>
        <v>10842</v>
      </c>
    </row>
  </sheetData>
  <mergeCells count="17">
    <mergeCell ref="P4:Q4"/>
    <mergeCell ref="H4:H5"/>
    <mergeCell ref="I4:I5"/>
    <mergeCell ref="J4:J5"/>
    <mergeCell ref="K4:K5"/>
    <mergeCell ref="L4:L5"/>
    <mergeCell ref="N4:O4"/>
    <mergeCell ref="C3:G3"/>
    <mergeCell ref="H3:L3"/>
    <mergeCell ref="M3:M5"/>
    <mergeCell ref="N3:Q3"/>
    <mergeCell ref="V3:X3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</vt:lpstr>
      <vt:lpstr>'10'!Область_печати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2019-06-10T04:46:35Z</dcterms:modified>
</cp:coreProperties>
</file>